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test" sheetId="1" r:id="rId1"/>
  </sheets>
  <definedNames/>
  <calcPr fullCalcOnLoad="1"/>
</workbook>
</file>

<file path=xl/sharedStrings.xml><?xml version="1.0" encoding="utf-8"?>
<sst xmlns="http://schemas.openxmlformats.org/spreadsheetml/2006/main" count="84" uniqueCount="54">
  <si>
    <t>Groups</t>
  </si>
  <si>
    <t>Message</t>
  </si>
  <si>
    <t>Message_Exception</t>
  </si>
  <si>
    <t>Permissions</t>
  </si>
  <si>
    <t>Retailer_Auth_State</t>
  </si>
  <si>
    <t>Roles</t>
  </si>
  <si>
    <t>Statuses</t>
  </si>
  <si>
    <t>Estimated 
Rows</t>
  </si>
  <si>
    <t>Rows 
in Sample</t>
  </si>
  <si>
    <t>Estimated Row 
per Page</t>
  </si>
  <si>
    <t>Estimated 
Needed Pages</t>
  </si>
  <si>
    <t>Size per 
Page(Bytes)</t>
  </si>
  <si>
    <t>Estimated 
Data Size(Mb)</t>
  </si>
  <si>
    <t>Number of 
TXT Col</t>
  </si>
  <si>
    <t>Avg size 
per Txt Col</t>
  </si>
  <si>
    <t>Estimated 
Txt Size(Mb)</t>
  </si>
  <si>
    <t>Estimated 
Index Row 
per Page</t>
  </si>
  <si>
    <t>Estimated 
Needed 
Index Pages</t>
  </si>
  <si>
    <t>Estimated 
Index Size(Mb)</t>
  </si>
  <si>
    <t>Estimated 
Total Size(Mb)</t>
  </si>
  <si>
    <t>Total</t>
  </si>
  <si>
    <t>Percent
Estimate
DB Factor</t>
  </si>
  <si>
    <t>Row 
Increase</t>
  </si>
  <si>
    <t>Increase Factor</t>
  </si>
  <si>
    <t>Table Type</t>
  </si>
  <si>
    <t>Dynamic</t>
  </si>
  <si>
    <t>Static</t>
  </si>
  <si>
    <t>TABLE NAME</t>
  </si>
  <si>
    <t>Put the increase factor here for normal distribution</t>
  </si>
  <si>
    <t>Prod_Category</t>
  </si>
  <si>
    <t>Prod_Child</t>
  </si>
  <si>
    <t>Prod_Info</t>
  </si>
  <si>
    <t>Prod_Publish_To</t>
  </si>
  <si>
    <t>Item_Prod</t>
  </si>
  <si>
    <t>Item_Message</t>
  </si>
  <si>
    <t>Item_Publication</t>
  </si>
  <si>
    <t>Justification_Received</t>
  </si>
  <si>
    <t>Justification_Sent</t>
  </si>
  <si>
    <t>Item_Justification</t>
  </si>
  <si>
    <t>Destination_Info</t>
  </si>
  <si>
    <t>Organization_Info</t>
  </si>
  <si>
    <t>User_Prod_Info</t>
  </si>
  <si>
    <t>User_Info</t>
  </si>
  <si>
    <t>DocumentMap</t>
  </si>
  <si>
    <t>Prod_Exception</t>
  </si>
  <si>
    <t>WorkJobRetrieval</t>
  </si>
  <si>
    <t>Item_Match</t>
  </si>
  <si>
    <t>Match_Category</t>
  </si>
  <si>
    <t>Match_Prod</t>
  </si>
  <si>
    <t>Match_Link</t>
  </si>
  <si>
    <t>Match_Notification</t>
  </si>
  <si>
    <t>Match_Notification_Latest</t>
  </si>
  <si>
    <t>Item_Publish_GL</t>
  </si>
  <si>
    <t>Prod_Published_GL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</si>
</sst>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workbookViewId="0" topLeftCell="A10">
      <selection activeCell="E38" sqref="E38"/>
    </sheetView>
  </sheetViews>
  <sheetFormatPr defaultColWidth="9.140625" defaultRowHeight="12.75"/>
  <cols>
    <col min="1" max="1" width="41.7109375" style="0" customWidth="1"/>
    <col min="2" max="2" width="8.7109375" style="0" hidden="1" customWidth="1"/>
    <col min="3" max="3" width="11.57421875" style="0" customWidth="1"/>
    <col min="4" max="4" width="11.00390625" style="0" customWidth="1"/>
    <col min="5" max="5" width="10.00390625" style="0" bestFit="1" customWidth="1"/>
    <col min="6" max="6" width="12.00390625" style="0" bestFit="1" customWidth="1"/>
    <col min="7" max="7" width="9.8515625" style="0" bestFit="1" customWidth="1"/>
    <col min="8" max="8" width="10.28125" style="0" bestFit="1" customWidth="1"/>
    <col min="9" max="9" width="14.57421875" style="0" bestFit="1" customWidth="1"/>
    <col min="10" max="10" width="14.28125" style="0" bestFit="1" customWidth="1"/>
    <col min="11" max="11" width="11.7109375" style="0" bestFit="1" customWidth="1"/>
    <col min="12" max="12" width="13.7109375" style="0" bestFit="1" customWidth="1"/>
    <col min="13" max="13" width="10.421875" style="0" bestFit="1" customWidth="1"/>
    <col min="14" max="14" width="11.00390625" style="0" bestFit="1" customWidth="1"/>
    <col min="15" max="15" width="12.28125" style="0" bestFit="1" customWidth="1"/>
    <col min="16" max="16" width="10.7109375" style="0" bestFit="1" customWidth="1"/>
    <col min="17" max="17" width="12.28125" style="0" bestFit="1" customWidth="1"/>
    <col min="18" max="18" width="14.7109375" style="0" bestFit="1" customWidth="1"/>
    <col min="19" max="19" width="14.140625" style="0" bestFit="1" customWidth="1"/>
  </cols>
  <sheetData>
    <row r="1" spans="1:19" s="1" customFormat="1" ht="38.25">
      <c r="A1" s="1" t="s">
        <v>27</v>
      </c>
      <c r="C1" s="1" t="s">
        <v>24</v>
      </c>
      <c r="D1" s="2" t="s">
        <v>22</v>
      </c>
      <c r="E1" s="2" t="s">
        <v>23</v>
      </c>
      <c r="F1" s="2" t="s">
        <v>21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15</v>
      </c>
      <c r="P1" s="2" t="s">
        <v>16</v>
      </c>
      <c r="Q1" s="2" t="s">
        <v>17</v>
      </c>
      <c r="R1" s="2" t="s">
        <v>18</v>
      </c>
      <c r="S1" s="2" t="s">
        <v>19</v>
      </c>
    </row>
    <row r="2" spans="1:19" ht="12.75">
      <c r="A2" t="s">
        <v>36</v>
      </c>
      <c r="B2">
        <f>IF(C2="Dynamic",H2,0)</f>
        <v>95</v>
      </c>
      <c r="C2" s="3" t="s">
        <v>25</v>
      </c>
      <c r="D2">
        <f aca="true" t="shared" si="0" ref="D2:D17">+E$40*F2</f>
        <v>7630.522088353414</v>
      </c>
      <c r="F2">
        <f>B2/B$40</f>
        <v>0.007630522088353414</v>
      </c>
      <c r="G2">
        <f>IF(F2=0,H2,E$40*F2)+H2</f>
        <v>7725.522088353414</v>
      </c>
      <c r="H2">
        <v>95</v>
      </c>
      <c r="I2">
        <v>61</v>
      </c>
      <c r="J2">
        <f>INT(IF(I2=0,0,G2/I2))+1</f>
        <v>127</v>
      </c>
      <c r="K2">
        <v>8192</v>
      </c>
      <c r="L2">
        <f>+J2*K2/1024/1024</f>
        <v>0.9921875</v>
      </c>
      <c r="M2">
        <v>0</v>
      </c>
      <c r="O2">
        <f>+G2*N2/1024/1024</f>
        <v>0</v>
      </c>
      <c r="P2">
        <v>404</v>
      </c>
      <c r="Q2">
        <f>INT(IF(P2=0,0,+G2/P2))+1</f>
        <v>20</v>
      </c>
      <c r="R2">
        <f>+Q2*K2/1024/1024</f>
        <v>0.15625</v>
      </c>
      <c r="S2">
        <f>+L2+O2+R2</f>
        <v>1.1484375</v>
      </c>
    </row>
    <row r="3" spans="1:19" ht="12.75">
      <c r="A3" t="s">
        <v>37</v>
      </c>
      <c r="B3">
        <f aca="true" t="shared" si="1" ref="B3:B38">IF(C3="Dynamic",H3,0)</f>
        <v>0</v>
      </c>
      <c r="C3" s="3" t="s">
        <v>25</v>
      </c>
      <c r="D3">
        <f t="shared" si="0"/>
        <v>0</v>
      </c>
      <c r="F3">
        <f aca="true" t="shared" si="2" ref="F3:F38">B3/B$40</f>
        <v>0</v>
      </c>
      <c r="G3">
        <f aca="true" t="shared" si="3" ref="G3:G38">IF(F3=0,H3,E$40*F3)+H3</f>
        <v>0</v>
      </c>
      <c r="H3">
        <v>0</v>
      </c>
      <c r="I3">
        <v>55</v>
      </c>
      <c r="J3">
        <f aca="true" t="shared" si="4" ref="J3:J38">INT(IF(I3=0,0,G3/I3))+1</f>
        <v>1</v>
      </c>
      <c r="K3">
        <v>8192</v>
      </c>
      <c r="L3">
        <f aca="true" t="shared" si="5" ref="L3:L33">+J3*K3/1024/1024</f>
        <v>0.0078125</v>
      </c>
      <c r="M3">
        <v>1</v>
      </c>
      <c r="N3">
        <v>30720</v>
      </c>
      <c r="O3">
        <f aca="true" t="shared" si="6" ref="O3:O33">+G3*N3/1024/1024</f>
        <v>0</v>
      </c>
      <c r="P3">
        <v>0</v>
      </c>
      <c r="Q3">
        <f aca="true" t="shared" si="7" ref="Q3:Q38">INT(IF(P3=0,0,+G3/P3))+1</f>
        <v>1</v>
      </c>
      <c r="R3">
        <f aca="true" t="shared" si="8" ref="R3:R33">+Q3*K3/1024/1024</f>
        <v>0.0078125</v>
      </c>
      <c r="S3">
        <f aca="true" t="shared" si="9" ref="S3:S33">+L3+O3+R3</f>
        <v>0.015625</v>
      </c>
    </row>
    <row r="4" spans="1:19" ht="12.75">
      <c r="A4" t="s">
        <v>39</v>
      </c>
      <c r="B4">
        <f t="shared" si="1"/>
        <v>0</v>
      </c>
      <c r="C4" s="3" t="s">
        <v>25</v>
      </c>
      <c r="D4">
        <f t="shared" si="0"/>
        <v>0</v>
      </c>
      <c r="F4">
        <f t="shared" si="2"/>
        <v>0</v>
      </c>
      <c r="G4">
        <f t="shared" si="3"/>
        <v>0</v>
      </c>
      <c r="H4">
        <v>0</v>
      </c>
      <c r="I4">
        <v>66</v>
      </c>
      <c r="J4">
        <f t="shared" si="4"/>
        <v>1</v>
      </c>
      <c r="K4">
        <v>8192</v>
      </c>
      <c r="L4">
        <f t="shared" si="5"/>
        <v>0.0078125</v>
      </c>
      <c r="M4">
        <v>0</v>
      </c>
      <c r="O4">
        <f t="shared" si="6"/>
        <v>0</v>
      </c>
      <c r="P4">
        <v>0</v>
      </c>
      <c r="Q4">
        <f t="shared" si="7"/>
        <v>1</v>
      </c>
      <c r="R4">
        <f t="shared" si="8"/>
        <v>0.0078125</v>
      </c>
      <c r="S4">
        <f t="shared" si="9"/>
        <v>0.015625</v>
      </c>
    </row>
    <row r="5" spans="1:19" ht="12.75">
      <c r="A5" t="s">
        <v>43</v>
      </c>
      <c r="B5">
        <f t="shared" si="1"/>
        <v>0</v>
      </c>
      <c r="C5" s="3" t="s">
        <v>26</v>
      </c>
      <c r="D5">
        <f t="shared" si="0"/>
        <v>0</v>
      </c>
      <c r="F5">
        <f t="shared" si="2"/>
        <v>0</v>
      </c>
      <c r="G5">
        <f t="shared" si="3"/>
        <v>32</v>
      </c>
      <c r="H5">
        <v>16</v>
      </c>
      <c r="I5">
        <v>36</v>
      </c>
      <c r="J5">
        <f t="shared" si="4"/>
        <v>1</v>
      </c>
      <c r="K5">
        <v>8192</v>
      </c>
      <c r="L5">
        <f t="shared" si="5"/>
        <v>0.0078125</v>
      </c>
      <c r="M5">
        <v>0</v>
      </c>
      <c r="O5">
        <f t="shared" si="6"/>
        <v>0</v>
      </c>
      <c r="P5">
        <v>0</v>
      </c>
      <c r="Q5">
        <f t="shared" si="7"/>
        <v>1</v>
      </c>
      <c r="R5">
        <f t="shared" si="8"/>
        <v>0.0078125</v>
      </c>
      <c r="S5">
        <f t="shared" si="9"/>
        <v>0.015625</v>
      </c>
    </row>
    <row r="6" spans="1:19" ht="12.75">
      <c r="A6" t="s">
        <v>38</v>
      </c>
      <c r="B6">
        <f t="shared" si="1"/>
        <v>344</v>
      </c>
      <c r="C6" s="3" t="s">
        <v>25</v>
      </c>
      <c r="D6">
        <f t="shared" si="0"/>
        <v>27630.522088353413</v>
      </c>
      <c r="F6">
        <f t="shared" si="2"/>
        <v>0.027630522088353413</v>
      </c>
      <c r="G6">
        <f t="shared" si="3"/>
        <v>27974.522088353413</v>
      </c>
      <c r="H6">
        <v>344</v>
      </c>
      <c r="I6">
        <v>55</v>
      </c>
      <c r="J6">
        <f t="shared" si="4"/>
        <v>509</v>
      </c>
      <c r="K6">
        <v>8192</v>
      </c>
      <c r="L6">
        <f t="shared" si="5"/>
        <v>3.9765625</v>
      </c>
      <c r="M6">
        <v>0</v>
      </c>
      <c r="O6">
        <f t="shared" si="6"/>
        <v>0</v>
      </c>
      <c r="P6">
        <v>0</v>
      </c>
      <c r="Q6">
        <f t="shared" si="7"/>
        <v>1</v>
      </c>
      <c r="R6">
        <f t="shared" si="8"/>
        <v>0.0078125</v>
      </c>
      <c r="S6">
        <f t="shared" si="9"/>
        <v>3.984375</v>
      </c>
    </row>
    <row r="7" spans="1:19" ht="12.75">
      <c r="A7" t="s">
        <v>33</v>
      </c>
      <c r="B7">
        <f t="shared" si="1"/>
        <v>1783</v>
      </c>
      <c r="C7" s="3" t="s">
        <v>25</v>
      </c>
      <c r="D7">
        <f t="shared" si="0"/>
        <v>143212.8514056225</v>
      </c>
      <c r="F7">
        <f t="shared" si="2"/>
        <v>0.14321285140562248</v>
      </c>
      <c r="G7">
        <f t="shared" si="3"/>
        <v>144995.8514056225</v>
      </c>
      <c r="H7">
        <v>1783</v>
      </c>
      <c r="I7">
        <v>1</v>
      </c>
      <c r="J7">
        <f t="shared" si="4"/>
        <v>144996</v>
      </c>
      <c r="K7">
        <v>8192</v>
      </c>
      <c r="L7">
        <f t="shared" si="5"/>
        <v>1132.78125</v>
      </c>
      <c r="M7">
        <v>2</v>
      </c>
      <c r="N7">
        <v>30720</v>
      </c>
      <c r="O7">
        <f t="shared" si="6"/>
        <v>4247.925334149097</v>
      </c>
      <c r="P7">
        <v>68</v>
      </c>
      <c r="Q7">
        <f t="shared" si="7"/>
        <v>2133</v>
      </c>
      <c r="R7">
        <f t="shared" si="8"/>
        <v>16.6640625</v>
      </c>
      <c r="S7">
        <f t="shared" si="9"/>
        <v>5397.370646649097</v>
      </c>
    </row>
    <row r="8" spans="1:19" ht="12.75">
      <c r="A8" t="s">
        <v>34</v>
      </c>
      <c r="B8">
        <f t="shared" si="1"/>
        <v>807</v>
      </c>
      <c r="C8" s="3" t="s">
        <v>25</v>
      </c>
      <c r="D8">
        <f t="shared" si="0"/>
        <v>64819.27710843373</v>
      </c>
      <c r="F8">
        <f t="shared" si="2"/>
        <v>0.06481927710843373</v>
      </c>
      <c r="G8">
        <f t="shared" si="3"/>
        <v>65626.27710843373</v>
      </c>
      <c r="H8">
        <v>807</v>
      </c>
      <c r="I8">
        <v>41</v>
      </c>
      <c r="J8">
        <f t="shared" si="4"/>
        <v>1601</v>
      </c>
      <c r="K8">
        <v>8192</v>
      </c>
      <c r="L8">
        <f t="shared" si="5"/>
        <v>12.5078125</v>
      </c>
      <c r="M8">
        <v>2</v>
      </c>
      <c r="N8">
        <v>30720</v>
      </c>
      <c r="O8">
        <f t="shared" si="6"/>
        <v>1922.6448371611443</v>
      </c>
      <c r="P8">
        <v>68</v>
      </c>
      <c r="Q8">
        <f t="shared" si="7"/>
        <v>966</v>
      </c>
      <c r="R8">
        <f t="shared" si="8"/>
        <v>7.546875</v>
      </c>
      <c r="S8">
        <f t="shared" si="9"/>
        <v>1942.6995246611443</v>
      </c>
    </row>
    <row r="9" spans="1:19" ht="12.75">
      <c r="A9" t="s">
        <v>35</v>
      </c>
      <c r="B9">
        <f t="shared" si="1"/>
        <v>260</v>
      </c>
      <c r="C9" s="3" t="s">
        <v>25</v>
      </c>
      <c r="D9">
        <f t="shared" si="0"/>
        <v>20883.534136546186</v>
      </c>
      <c r="F9">
        <f t="shared" si="2"/>
        <v>0.020883534136546186</v>
      </c>
      <c r="G9">
        <f t="shared" si="3"/>
        <v>21143.534136546186</v>
      </c>
      <c r="H9">
        <v>260</v>
      </c>
      <c r="I9">
        <v>30</v>
      </c>
      <c r="J9">
        <f t="shared" si="4"/>
        <v>705</v>
      </c>
      <c r="K9">
        <v>8192</v>
      </c>
      <c r="L9">
        <f t="shared" si="5"/>
        <v>5.5078125</v>
      </c>
      <c r="M9">
        <v>2</v>
      </c>
      <c r="N9">
        <v>30720</v>
      </c>
      <c r="O9">
        <f t="shared" si="6"/>
        <v>619.4394766566265</v>
      </c>
      <c r="P9">
        <v>67</v>
      </c>
      <c r="Q9">
        <f t="shared" si="7"/>
        <v>316</v>
      </c>
      <c r="R9">
        <f t="shared" si="8"/>
        <v>2.46875</v>
      </c>
      <c r="S9">
        <f t="shared" si="9"/>
        <v>627.4160391566265</v>
      </c>
    </row>
    <row r="10" spans="1:19" ht="12.75">
      <c r="A10" t="s">
        <v>52</v>
      </c>
      <c r="B10">
        <f t="shared" si="1"/>
        <v>579</v>
      </c>
      <c r="C10" s="3" t="s">
        <v>25</v>
      </c>
      <c r="D10">
        <f t="shared" si="0"/>
        <v>46506.02409638555</v>
      </c>
      <c r="F10">
        <f t="shared" si="2"/>
        <v>0.046506024096385545</v>
      </c>
      <c r="G10">
        <f t="shared" si="3"/>
        <v>47085.02409638555</v>
      </c>
      <c r="H10">
        <v>579</v>
      </c>
      <c r="I10">
        <v>57</v>
      </c>
      <c r="J10">
        <f t="shared" si="4"/>
        <v>827</v>
      </c>
      <c r="K10">
        <v>8192</v>
      </c>
      <c r="L10">
        <f t="shared" si="5"/>
        <v>6.4609375</v>
      </c>
      <c r="M10">
        <v>0</v>
      </c>
      <c r="O10">
        <f t="shared" si="6"/>
        <v>0</v>
      </c>
      <c r="P10">
        <v>0</v>
      </c>
      <c r="Q10">
        <f t="shared" si="7"/>
        <v>1</v>
      </c>
      <c r="R10">
        <f t="shared" si="8"/>
        <v>0.0078125</v>
      </c>
      <c r="S10">
        <f t="shared" si="9"/>
        <v>6.46875</v>
      </c>
    </row>
    <row r="11" spans="1:19" ht="12.75">
      <c r="A11" t="s">
        <v>46</v>
      </c>
      <c r="B11">
        <f t="shared" si="1"/>
        <v>0</v>
      </c>
      <c r="C11" s="3" t="s">
        <v>25</v>
      </c>
      <c r="D11">
        <f t="shared" si="0"/>
        <v>0</v>
      </c>
      <c r="F11">
        <f t="shared" si="2"/>
        <v>0</v>
      </c>
      <c r="G11">
        <f t="shared" si="3"/>
        <v>0</v>
      </c>
      <c r="H11">
        <v>0</v>
      </c>
      <c r="I11">
        <v>1</v>
      </c>
      <c r="J11">
        <f t="shared" si="4"/>
        <v>1</v>
      </c>
      <c r="K11">
        <v>8192</v>
      </c>
      <c r="L11">
        <f t="shared" si="5"/>
        <v>0.0078125</v>
      </c>
      <c r="M11">
        <v>1</v>
      </c>
      <c r="N11">
        <v>30720</v>
      </c>
      <c r="O11">
        <f t="shared" si="6"/>
        <v>0</v>
      </c>
      <c r="P11">
        <v>0</v>
      </c>
      <c r="Q11">
        <f t="shared" si="7"/>
        <v>1</v>
      </c>
      <c r="R11">
        <f t="shared" si="8"/>
        <v>0.0078125</v>
      </c>
      <c r="S11">
        <f t="shared" si="9"/>
        <v>0.015625</v>
      </c>
    </row>
    <row r="12" spans="1:19" ht="12.75">
      <c r="A12" t="s">
        <v>0</v>
      </c>
      <c r="B12">
        <f t="shared" si="1"/>
        <v>0</v>
      </c>
      <c r="C12" s="3" t="s">
        <v>26</v>
      </c>
      <c r="D12">
        <f t="shared" si="0"/>
        <v>0</v>
      </c>
      <c r="F12">
        <f t="shared" si="2"/>
        <v>0</v>
      </c>
      <c r="G12">
        <f t="shared" si="3"/>
        <v>2</v>
      </c>
      <c r="H12">
        <v>1</v>
      </c>
      <c r="I12">
        <v>4</v>
      </c>
      <c r="J12">
        <f t="shared" si="4"/>
        <v>1</v>
      </c>
      <c r="K12">
        <v>8192</v>
      </c>
      <c r="L12">
        <f t="shared" si="5"/>
        <v>0.0078125</v>
      </c>
      <c r="M12">
        <v>0</v>
      </c>
      <c r="O12">
        <f t="shared" si="6"/>
        <v>0</v>
      </c>
      <c r="P12">
        <v>404</v>
      </c>
      <c r="Q12">
        <f t="shared" si="7"/>
        <v>1</v>
      </c>
      <c r="R12">
        <f t="shared" si="8"/>
        <v>0.0078125</v>
      </c>
      <c r="S12">
        <f t="shared" si="9"/>
        <v>0.015625</v>
      </c>
    </row>
    <row r="13" spans="1:19" ht="12.75">
      <c r="A13" t="s">
        <v>29</v>
      </c>
      <c r="B13">
        <f t="shared" si="1"/>
        <v>1844</v>
      </c>
      <c r="C13" s="3" t="s">
        <v>25</v>
      </c>
      <c r="D13">
        <f t="shared" si="0"/>
        <v>148112.4497991968</v>
      </c>
      <c r="F13">
        <f t="shared" si="2"/>
        <v>0.1481124497991968</v>
      </c>
      <c r="G13">
        <f t="shared" si="3"/>
        <v>149956.4497991968</v>
      </c>
      <c r="H13">
        <v>1844</v>
      </c>
      <c r="I13">
        <v>62</v>
      </c>
      <c r="J13">
        <f t="shared" si="4"/>
        <v>2419</v>
      </c>
      <c r="K13">
        <v>8192</v>
      </c>
      <c r="L13">
        <f t="shared" si="5"/>
        <v>18.8984375</v>
      </c>
      <c r="M13">
        <v>0</v>
      </c>
      <c r="O13">
        <f t="shared" si="6"/>
        <v>0</v>
      </c>
      <c r="P13">
        <v>66</v>
      </c>
      <c r="Q13">
        <f t="shared" si="7"/>
        <v>2273</v>
      </c>
      <c r="R13">
        <f t="shared" si="8"/>
        <v>17.7578125</v>
      </c>
      <c r="S13">
        <f t="shared" si="9"/>
        <v>36.65625</v>
      </c>
    </row>
    <row r="14" spans="1:19" ht="12.75">
      <c r="A14" t="s">
        <v>30</v>
      </c>
      <c r="B14">
        <f t="shared" si="1"/>
        <v>187</v>
      </c>
      <c r="C14" s="3" t="s">
        <v>25</v>
      </c>
      <c r="D14">
        <f t="shared" si="0"/>
        <v>15020.08032128514</v>
      </c>
      <c r="F14">
        <f t="shared" si="2"/>
        <v>0.01502008032128514</v>
      </c>
      <c r="G14">
        <f t="shared" si="3"/>
        <v>15207.08032128514</v>
      </c>
      <c r="H14">
        <v>187</v>
      </c>
      <c r="I14">
        <v>59</v>
      </c>
      <c r="J14">
        <f t="shared" si="4"/>
        <v>258</v>
      </c>
      <c r="K14">
        <v>8192</v>
      </c>
      <c r="L14">
        <f t="shared" si="5"/>
        <v>2.015625</v>
      </c>
      <c r="M14">
        <v>0</v>
      </c>
      <c r="O14">
        <f t="shared" si="6"/>
        <v>0</v>
      </c>
      <c r="P14">
        <v>66</v>
      </c>
      <c r="Q14">
        <f t="shared" si="7"/>
        <v>231</v>
      </c>
      <c r="R14">
        <f t="shared" si="8"/>
        <v>1.8046875</v>
      </c>
      <c r="S14">
        <f t="shared" si="9"/>
        <v>3.8203125</v>
      </c>
    </row>
    <row r="15" spans="1:19" ht="12.75">
      <c r="A15" t="s">
        <v>31</v>
      </c>
      <c r="B15">
        <f t="shared" si="1"/>
        <v>2610</v>
      </c>
      <c r="C15" s="3" t="s">
        <v>25</v>
      </c>
      <c r="D15">
        <f t="shared" si="0"/>
        <v>209638.5542168675</v>
      </c>
      <c r="F15">
        <f t="shared" si="2"/>
        <v>0.20963855421686747</v>
      </c>
      <c r="G15">
        <f t="shared" si="3"/>
        <v>212248.5542168675</v>
      </c>
      <c r="H15">
        <v>2610</v>
      </c>
      <c r="I15">
        <v>32</v>
      </c>
      <c r="J15">
        <f t="shared" si="4"/>
        <v>6633</v>
      </c>
      <c r="K15">
        <v>8192</v>
      </c>
      <c r="L15">
        <f t="shared" si="5"/>
        <v>51.8203125</v>
      </c>
      <c r="M15">
        <v>0</v>
      </c>
      <c r="O15">
        <f t="shared" si="6"/>
        <v>0</v>
      </c>
      <c r="P15">
        <v>404</v>
      </c>
      <c r="Q15">
        <f t="shared" si="7"/>
        <v>526</v>
      </c>
      <c r="R15">
        <f t="shared" si="8"/>
        <v>4.109375</v>
      </c>
      <c r="S15">
        <f t="shared" si="9"/>
        <v>55.9296875</v>
      </c>
    </row>
    <row r="16" spans="1:19" ht="12.75">
      <c r="A16" t="s">
        <v>32</v>
      </c>
      <c r="B16">
        <f t="shared" si="1"/>
        <v>286</v>
      </c>
      <c r="C16" s="3" t="s">
        <v>25</v>
      </c>
      <c r="D16">
        <f t="shared" si="0"/>
        <v>22971.887550200805</v>
      </c>
      <c r="F16">
        <f t="shared" si="2"/>
        <v>0.022971887550200805</v>
      </c>
      <c r="G16">
        <f t="shared" si="3"/>
        <v>23257.887550200805</v>
      </c>
      <c r="H16">
        <v>286</v>
      </c>
      <c r="I16">
        <v>61</v>
      </c>
      <c r="J16">
        <f t="shared" si="4"/>
        <v>382</v>
      </c>
      <c r="K16">
        <v>8192</v>
      </c>
      <c r="L16">
        <f t="shared" si="5"/>
        <v>2.984375</v>
      </c>
      <c r="M16">
        <v>0</v>
      </c>
      <c r="O16">
        <f t="shared" si="6"/>
        <v>0</v>
      </c>
      <c r="P16">
        <v>66</v>
      </c>
      <c r="Q16">
        <f t="shared" si="7"/>
        <v>353</v>
      </c>
      <c r="R16">
        <f t="shared" si="8"/>
        <v>2.7578125</v>
      </c>
      <c r="S16">
        <f t="shared" si="9"/>
        <v>5.7421875</v>
      </c>
    </row>
    <row r="17" spans="1:19" ht="12.75">
      <c r="A17" t="s">
        <v>44</v>
      </c>
      <c r="B17">
        <f t="shared" si="1"/>
        <v>349</v>
      </c>
      <c r="C17" s="3" t="s">
        <v>25</v>
      </c>
      <c r="D17">
        <f t="shared" si="0"/>
        <v>28032.128514056225</v>
      </c>
      <c r="F17">
        <f t="shared" si="2"/>
        <v>0.028032128514056225</v>
      </c>
      <c r="G17">
        <f t="shared" si="3"/>
        <v>28381.128514056225</v>
      </c>
      <c r="H17">
        <v>349</v>
      </c>
      <c r="I17">
        <v>2</v>
      </c>
      <c r="J17">
        <f t="shared" si="4"/>
        <v>14191</v>
      </c>
      <c r="K17">
        <v>8192</v>
      </c>
      <c r="L17">
        <f t="shared" si="5"/>
        <v>110.8671875</v>
      </c>
      <c r="M17">
        <v>0</v>
      </c>
      <c r="O17">
        <f t="shared" si="6"/>
        <v>0</v>
      </c>
      <c r="P17">
        <v>404</v>
      </c>
      <c r="Q17">
        <f t="shared" si="7"/>
        <v>71</v>
      </c>
      <c r="R17">
        <f t="shared" si="8"/>
        <v>0.5546875</v>
      </c>
      <c r="S17">
        <f t="shared" si="9"/>
        <v>111.421875</v>
      </c>
    </row>
    <row r="18" spans="1:19" ht="12.75">
      <c r="A18" t="s">
        <v>1</v>
      </c>
      <c r="B18">
        <f t="shared" si="1"/>
        <v>1522</v>
      </c>
      <c r="C18" s="3" t="s">
        <v>25</v>
      </c>
      <c r="D18">
        <f>+E$40*F18</f>
        <v>122248.99598393573</v>
      </c>
      <c r="F18">
        <f t="shared" si="2"/>
        <v>0.12224899598393574</v>
      </c>
      <c r="G18">
        <f t="shared" si="3"/>
        <v>123770.99598393573</v>
      </c>
      <c r="H18">
        <v>1522</v>
      </c>
      <c r="I18">
        <v>1</v>
      </c>
      <c r="J18">
        <f t="shared" si="4"/>
        <v>123771</v>
      </c>
      <c r="K18">
        <v>8192</v>
      </c>
      <c r="L18">
        <f t="shared" si="5"/>
        <v>966.9609375</v>
      </c>
      <c r="M18">
        <v>3</v>
      </c>
      <c r="N18">
        <v>45000</v>
      </c>
      <c r="O18">
        <f t="shared" si="6"/>
        <v>5311.674899365528</v>
      </c>
      <c r="P18">
        <v>64</v>
      </c>
      <c r="Q18">
        <f t="shared" si="7"/>
        <v>1934</v>
      </c>
      <c r="R18">
        <f t="shared" si="8"/>
        <v>15.109375</v>
      </c>
      <c r="S18">
        <f t="shared" si="9"/>
        <v>6293.745211865528</v>
      </c>
    </row>
    <row r="19" spans="1:19" ht="12.75">
      <c r="A19" t="s">
        <v>2</v>
      </c>
      <c r="B19">
        <f t="shared" si="1"/>
        <v>768</v>
      </c>
      <c r="C19" s="3" t="s">
        <v>25</v>
      </c>
      <c r="D19">
        <f aca="true" t="shared" si="10" ref="D19:D33">+E$40*F19</f>
        <v>61686.7469879518</v>
      </c>
      <c r="F19">
        <f t="shared" si="2"/>
        <v>0.061686746987951804</v>
      </c>
      <c r="G19">
        <f t="shared" si="3"/>
        <v>62454.7469879518</v>
      </c>
      <c r="H19">
        <v>768</v>
      </c>
      <c r="I19">
        <v>2</v>
      </c>
      <c r="J19">
        <f t="shared" si="4"/>
        <v>31228</v>
      </c>
      <c r="K19">
        <v>8192</v>
      </c>
      <c r="L19">
        <f t="shared" si="5"/>
        <v>243.96875</v>
      </c>
      <c r="M19">
        <v>0</v>
      </c>
      <c r="O19">
        <f t="shared" si="6"/>
        <v>0</v>
      </c>
      <c r="P19">
        <v>404</v>
      </c>
      <c r="Q19">
        <f t="shared" si="7"/>
        <v>155</v>
      </c>
      <c r="R19">
        <f t="shared" si="8"/>
        <v>1.2109375</v>
      </c>
      <c r="S19">
        <f t="shared" si="9"/>
        <v>245.1796875</v>
      </c>
    </row>
    <row r="20" spans="1:19" ht="12.75">
      <c r="A20" t="s">
        <v>40</v>
      </c>
      <c r="B20">
        <f t="shared" si="1"/>
        <v>0</v>
      </c>
      <c r="C20" s="3" t="s">
        <v>26</v>
      </c>
      <c r="D20">
        <f t="shared" si="10"/>
        <v>0</v>
      </c>
      <c r="F20">
        <f t="shared" si="2"/>
        <v>0</v>
      </c>
      <c r="G20">
        <f t="shared" si="3"/>
        <v>14</v>
      </c>
      <c r="H20">
        <v>7</v>
      </c>
      <c r="I20">
        <v>23</v>
      </c>
      <c r="J20">
        <f t="shared" si="4"/>
        <v>1</v>
      </c>
      <c r="K20">
        <v>8192</v>
      </c>
      <c r="L20">
        <f t="shared" si="5"/>
        <v>0.0078125</v>
      </c>
      <c r="M20">
        <v>0</v>
      </c>
      <c r="O20">
        <f t="shared" si="6"/>
        <v>0</v>
      </c>
      <c r="P20">
        <v>404</v>
      </c>
      <c r="Q20">
        <f t="shared" si="7"/>
        <v>1</v>
      </c>
      <c r="R20">
        <f t="shared" si="8"/>
        <v>0.0078125</v>
      </c>
      <c r="S20">
        <f t="shared" si="9"/>
        <v>0.015625</v>
      </c>
    </row>
    <row r="21" spans="1:19" ht="12.75">
      <c r="A21" t="s">
        <v>3</v>
      </c>
      <c r="B21">
        <f t="shared" si="1"/>
        <v>0</v>
      </c>
      <c r="C21" s="3" t="s">
        <v>26</v>
      </c>
      <c r="D21">
        <f t="shared" si="10"/>
        <v>0</v>
      </c>
      <c r="F21">
        <f t="shared" si="2"/>
        <v>0</v>
      </c>
      <c r="G21">
        <f t="shared" si="3"/>
        <v>56</v>
      </c>
      <c r="H21">
        <v>28</v>
      </c>
      <c r="I21">
        <v>4</v>
      </c>
      <c r="J21">
        <f t="shared" si="4"/>
        <v>15</v>
      </c>
      <c r="K21">
        <v>8192</v>
      </c>
      <c r="L21">
        <f t="shared" si="5"/>
        <v>0.1171875</v>
      </c>
      <c r="M21">
        <v>0</v>
      </c>
      <c r="O21">
        <f t="shared" si="6"/>
        <v>0</v>
      </c>
      <c r="P21">
        <v>404</v>
      </c>
      <c r="Q21">
        <f t="shared" si="7"/>
        <v>1</v>
      </c>
      <c r="R21">
        <f t="shared" si="8"/>
        <v>0.0078125</v>
      </c>
      <c r="S21">
        <f t="shared" si="9"/>
        <v>0.125</v>
      </c>
    </row>
    <row r="22" spans="1:19" ht="12.75">
      <c r="A22" t="s">
        <v>53</v>
      </c>
      <c r="B22">
        <f t="shared" si="1"/>
        <v>992</v>
      </c>
      <c r="C22" s="3" t="s">
        <v>25</v>
      </c>
      <c r="D22">
        <f t="shared" si="10"/>
        <v>79678.71485943775</v>
      </c>
      <c r="F22">
        <f t="shared" si="2"/>
        <v>0.07967871485943775</v>
      </c>
      <c r="G22">
        <f t="shared" si="3"/>
        <v>80670.71485943775</v>
      </c>
      <c r="H22">
        <v>992</v>
      </c>
      <c r="I22">
        <v>102</v>
      </c>
      <c r="J22">
        <f t="shared" si="4"/>
        <v>791</v>
      </c>
      <c r="K22">
        <v>8192</v>
      </c>
      <c r="L22">
        <f t="shared" si="5"/>
        <v>6.1796875</v>
      </c>
      <c r="M22">
        <v>0</v>
      </c>
      <c r="O22">
        <f t="shared" si="6"/>
        <v>0</v>
      </c>
      <c r="P22">
        <v>404</v>
      </c>
      <c r="Q22">
        <f t="shared" si="7"/>
        <v>200</v>
      </c>
      <c r="R22">
        <f t="shared" si="8"/>
        <v>1.5625</v>
      </c>
      <c r="S22">
        <f t="shared" si="9"/>
        <v>7.7421875</v>
      </c>
    </row>
    <row r="23" spans="1:19" ht="12.75">
      <c r="A23" t="s">
        <v>4</v>
      </c>
      <c r="B23">
        <f t="shared" si="1"/>
        <v>0</v>
      </c>
      <c r="C23" s="3" t="s">
        <v>25</v>
      </c>
      <c r="D23">
        <f t="shared" si="10"/>
        <v>0</v>
      </c>
      <c r="F23">
        <f t="shared" si="2"/>
        <v>0</v>
      </c>
      <c r="G23">
        <f t="shared" si="3"/>
        <v>0</v>
      </c>
      <c r="H23">
        <v>0</v>
      </c>
      <c r="I23">
        <v>59</v>
      </c>
      <c r="J23">
        <f t="shared" si="4"/>
        <v>1</v>
      </c>
      <c r="K23">
        <v>8192</v>
      </c>
      <c r="L23">
        <f t="shared" si="5"/>
        <v>0.0078125</v>
      </c>
      <c r="M23">
        <v>0</v>
      </c>
      <c r="O23">
        <f t="shared" si="6"/>
        <v>0</v>
      </c>
      <c r="P23">
        <v>0</v>
      </c>
      <c r="Q23">
        <f t="shared" si="7"/>
        <v>1</v>
      </c>
      <c r="R23">
        <f t="shared" si="8"/>
        <v>0.0078125</v>
      </c>
      <c r="S23">
        <f t="shared" si="9"/>
        <v>0.015625</v>
      </c>
    </row>
    <row r="24" spans="1:19" ht="12.75">
      <c r="A24" t="s">
        <v>5</v>
      </c>
      <c r="B24">
        <f t="shared" si="1"/>
        <v>0</v>
      </c>
      <c r="C24" s="3" t="s">
        <v>26</v>
      </c>
      <c r="D24">
        <f t="shared" si="10"/>
        <v>0</v>
      </c>
      <c r="F24">
        <f t="shared" si="2"/>
        <v>0</v>
      </c>
      <c r="G24">
        <f t="shared" si="3"/>
        <v>6</v>
      </c>
      <c r="H24">
        <v>3</v>
      </c>
      <c r="I24">
        <v>4</v>
      </c>
      <c r="J24">
        <f t="shared" si="4"/>
        <v>2</v>
      </c>
      <c r="K24">
        <v>8192</v>
      </c>
      <c r="L24">
        <f t="shared" si="5"/>
        <v>0.015625</v>
      </c>
      <c r="M24">
        <v>0</v>
      </c>
      <c r="O24">
        <f t="shared" si="6"/>
        <v>0</v>
      </c>
      <c r="P24">
        <v>0</v>
      </c>
      <c r="Q24">
        <f t="shared" si="7"/>
        <v>1</v>
      </c>
      <c r="R24">
        <f t="shared" si="8"/>
        <v>0.0078125</v>
      </c>
      <c r="S24">
        <f t="shared" si="9"/>
        <v>0.0234375</v>
      </c>
    </row>
    <row r="25" spans="1:19" ht="12.75">
      <c r="A25" t="s">
        <v>6</v>
      </c>
      <c r="B25">
        <f t="shared" si="1"/>
        <v>0</v>
      </c>
      <c r="C25" s="3" t="s">
        <v>26</v>
      </c>
      <c r="D25">
        <f t="shared" si="10"/>
        <v>0</v>
      </c>
      <c r="F25">
        <f t="shared" si="2"/>
        <v>0</v>
      </c>
      <c r="G25">
        <f t="shared" si="3"/>
        <v>16</v>
      </c>
      <c r="H25">
        <v>8</v>
      </c>
      <c r="I25">
        <v>37</v>
      </c>
      <c r="J25">
        <f t="shared" si="4"/>
        <v>1</v>
      </c>
      <c r="K25">
        <v>8192</v>
      </c>
      <c r="L25">
        <f t="shared" si="5"/>
        <v>0.0078125</v>
      </c>
      <c r="M25">
        <v>0</v>
      </c>
      <c r="O25">
        <f t="shared" si="6"/>
        <v>0</v>
      </c>
      <c r="P25">
        <v>0</v>
      </c>
      <c r="Q25">
        <f t="shared" si="7"/>
        <v>1</v>
      </c>
      <c r="R25">
        <f t="shared" si="8"/>
        <v>0.0078125</v>
      </c>
      <c r="S25">
        <f t="shared" si="9"/>
        <v>0.015625</v>
      </c>
    </row>
    <row r="26" spans="1:19" ht="12.75">
      <c r="A26" t="s">
        <v>47</v>
      </c>
      <c r="B26">
        <f t="shared" si="1"/>
        <v>0</v>
      </c>
      <c r="C26" s="3" t="s">
        <v>25</v>
      </c>
      <c r="D26">
        <f t="shared" si="10"/>
        <v>0</v>
      </c>
      <c r="F26">
        <f t="shared" si="2"/>
        <v>0</v>
      </c>
      <c r="G26">
        <f t="shared" si="3"/>
        <v>0</v>
      </c>
      <c r="H26">
        <v>0</v>
      </c>
      <c r="I26">
        <v>69</v>
      </c>
      <c r="J26">
        <f t="shared" si="4"/>
        <v>1</v>
      </c>
      <c r="K26">
        <v>8192</v>
      </c>
      <c r="L26">
        <f t="shared" si="5"/>
        <v>0.0078125</v>
      </c>
      <c r="M26">
        <v>0</v>
      </c>
      <c r="O26">
        <f t="shared" si="6"/>
        <v>0</v>
      </c>
      <c r="P26">
        <v>0</v>
      </c>
      <c r="Q26">
        <f t="shared" si="7"/>
        <v>1</v>
      </c>
      <c r="R26">
        <f t="shared" si="8"/>
        <v>0.0078125</v>
      </c>
      <c r="S26">
        <f t="shared" si="9"/>
        <v>0.015625</v>
      </c>
    </row>
    <row r="27" spans="1:19" ht="12.75">
      <c r="A27" t="s">
        <v>48</v>
      </c>
      <c r="B27">
        <f t="shared" si="1"/>
        <v>0</v>
      </c>
      <c r="C27" s="3" t="s">
        <v>25</v>
      </c>
      <c r="D27">
        <f t="shared" si="10"/>
        <v>0</v>
      </c>
      <c r="F27">
        <f t="shared" si="2"/>
        <v>0</v>
      </c>
      <c r="G27">
        <f t="shared" si="3"/>
        <v>0</v>
      </c>
      <c r="H27">
        <v>0</v>
      </c>
      <c r="I27">
        <v>50</v>
      </c>
      <c r="J27">
        <f t="shared" si="4"/>
        <v>1</v>
      </c>
      <c r="K27">
        <v>8192</v>
      </c>
      <c r="L27">
        <f t="shared" si="5"/>
        <v>0.0078125</v>
      </c>
      <c r="M27">
        <v>1</v>
      </c>
      <c r="N27">
        <v>30000</v>
      </c>
      <c r="O27">
        <f t="shared" si="6"/>
        <v>0</v>
      </c>
      <c r="P27">
        <v>404</v>
      </c>
      <c r="Q27">
        <f t="shared" si="7"/>
        <v>1</v>
      </c>
      <c r="R27">
        <f t="shared" si="8"/>
        <v>0.0078125</v>
      </c>
      <c r="S27">
        <f t="shared" si="9"/>
        <v>0.015625</v>
      </c>
    </row>
    <row r="28" spans="1:19" ht="12.75">
      <c r="A28" t="s">
        <v>49</v>
      </c>
      <c r="B28">
        <f t="shared" si="1"/>
        <v>0</v>
      </c>
      <c r="C28" s="3" t="s">
        <v>25</v>
      </c>
      <c r="D28">
        <f t="shared" si="10"/>
        <v>0</v>
      </c>
      <c r="F28">
        <f t="shared" si="2"/>
        <v>0</v>
      </c>
      <c r="G28">
        <f t="shared" si="3"/>
        <v>0</v>
      </c>
      <c r="H28">
        <v>0</v>
      </c>
      <c r="I28">
        <v>65</v>
      </c>
      <c r="J28">
        <f t="shared" si="4"/>
        <v>1</v>
      </c>
      <c r="K28">
        <v>8192</v>
      </c>
      <c r="L28">
        <f t="shared" si="5"/>
        <v>0.0078125</v>
      </c>
      <c r="M28">
        <v>0</v>
      </c>
      <c r="O28">
        <f t="shared" si="6"/>
        <v>0</v>
      </c>
      <c r="P28">
        <v>0</v>
      </c>
      <c r="Q28">
        <f t="shared" si="7"/>
        <v>1</v>
      </c>
      <c r="R28">
        <f t="shared" si="8"/>
        <v>0.0078125</v>
      </c>
      <c r="S28">
        <f t="shared" si="9"/>
        <v>0.015625</v>
      </c>
    </row>
    <row r="29" spans="1:19" ht="12.75">
      <c r="A29" t="s">
        <v>50</v>
      </c>
      <c r="B29">
        <f t="shared" si="1"/>
        <v>0</v>
      </c>
      <c r="C29" s="3" t="s">
        <v>25</v>
      </c>
      <c r="D29">
        <f t="shared" si="10"/>
        <v>0</v>
      </c>
      <c r="F29">
        <f t="shared" si="2"/>
        <v>0</v>
      </c>
      <c r="G29">
        <f t="shared" si="3"/>
        <v>0</v>
      </c>
      <c r="H29">
        <v>0</v>
      </c>
      <c r="I29">
        <v>38</v>
      </c>
      <c r="J29">
        <f t="shared" si="4"/>
        <v>1</v>
      </c>
      <c r="K29">
        <v>8192</v>
      </c>
      <c r="L29">
        <f t="shared" si="5"/>
        <v>0.0078125</v>
      </c>
      <c r="M29">
        <v>0</v>
      </c>
      <c r="O29">
        <f t="shared" si="6"/>
        <v>0</v>
      </c>
      <c r="P29">
        <v>65</v>
      </c>
      <c r="Q29">
        <f t="shared" si="7"/>
        <v>1</v>
      </c>
      <c r="R29">
        <f t="shared" si="8"/>
        <v>0.0078125</v>
      </c>
      <c r="S29">
        <f t="shared" si="9"/>
        <v>0.015625</v>
      </c>
    </row>
    <row r="30" spans="1:19" ht="12.75">
      <c r="A30" t="s">
        <v>51</v>
      </c>
      <c r="B30">
        <f t="shared" si="1"/>
        <v>0</v>
      </c>
      <c r="C30" s="3" t="s">
        <v>25</v>
      </c>
      <c r="D30">
        <f t="shared" si="10"/>
        <v>0</v>
      </c>
      <c r="F30">
        <f t="shared" si="2"/>
        <v>0</v>
      </c>
      <c r="G30">
        <f t="shared" si="3"/>
        <v>0</v>
      </c>
      <c r="H30">
        <v>0</v>
      </c>
      <c r="I30">
        <v>64</v>
      </c>
      <c r="J30">
        <f t="shared" si="4"/>
        <v>1</v>
      </c>
      <c r="K30">
        <v>8192</v>
      </c>
      <c r="L30">
        <f t="shared" si="5"/>
        <v>0.0078125</v>
      </c>
      <c r="M30">
        <v>0</v>
      </c>
      <c r="O30">
        <f t="shared" si="6"/>
        <v>0</v>
      </c>
      <c r="P30">
        <v>0</v>
      </c>
      <c r="Q30">
        <f t="shared" si="7"/>
        <v>1</v>
      </c>
      <c r="R30">
        <f t="shared" si="8"/>
        <v>0.0078125</v>
      </c>
      <c r="S30">
        <f t="shared" si="9"/>
        <v>0.015625</v>
      </c>
    </row>
    <row r="31" spans="1:19" ht="12.75">
      <c r="A31" t="s">
        <v>41</v>
      </c>
      <c r="B31">
        <f t="shared" si="1"/>
        <v>0</v>
      </c>
      <c r="C31" s="3" t="s">
        <v>26</v>
      </c>
      <c r="D31">
        <f t="shared" si="10"/>
        <v>0</v>
      </c>
      <c r="F31">
        <f t="shared" si="2"/>
        <v>0</v>
      </c>
      <c r="G31">
        <f t="shared" si="3"/>
        <v>0</v>
      </c>
      <c r="H31">
        <v>0</v>
      </c>
      <c r="I31">
        <v>67</v>
      </c>
      <c r="J31">
        <f t="shared" si="4"/>
        <v>1</v>
      </c>
      <c r="K31">
        <v>8192</v>
      </c>
      <c r="L31">
        <f t="shared" si="5"/>
        <v>0.0078125</v>
      </c>
      <c r="M31">
        <v>0</v>
      </c>
      <c r="O31">
        <f t="shared" si="6"/>
        <v>0</v>
      </c>
      <c r="P31">
        <v>0</v>
      </c>
      <c r="Q31">
        <f t="shared" si="7"/>
        <v>1</v>
      </c>
      <c r="R31">
        <f t="shared" si="8"/>
        <v>0.0078125</v>
      </c>
      <c r="S31">
        <f t="shared" si="9"/>
        <v>0.015625</v>
      </c>
    </row>
    <row r="32" spans="1:19" ht="12.75">
      <c r="A32" t="s">
        <v>42</v>
      </c>
      <c r="B32">
        <f t="shared" si="1"/>
        <v>0</v>
      </c>
      <c r="C32" s="3" t="s">
        <v>26</v>
      </c>
      <c r="D32">
        <f t="shared" si="10"/>
        <v>0</v>
      </c>
      <c r="F32">
        <f t="shared" si="2"/>
        <v>0</v>
      </c>
      <c r="G32">
        <f t="shared" si="3"/>
        <v>20</v>
      </c>
      <c r="H32">
        <v>10</v>
      </c>
      <c r="I32">
        <v>3</v>
      </c>
      <c r="J32">
        <f t="shared" si="4"/>
        <v>7</v>
      </c>
      <c r="K32">
        <v>8192</v>
      </c>
      <c r="L32">
        <f t="shared" si="5"/>
        <v>0.0546875</v>
      </c>
      <c r="M32">
        <v>0</v>
      </c>
      <c r="O32">
        <f t="shared" si="6"/>
        <v>0</v>
      </c>
      <c r="P32">
        <v>0</v>
      </c>
      <c r="Q32">
        <f t="shared" si="7"/>
        <v>1</v>
      </c>
      <c r="R32">
        <f t="shared" si="8"/>
        <v>0.0078125</v>
      </c>
      <c r="S32">
        <f t="shared" si="9"/>
        <v>0.0625</v>
      </c>
    </row>
    <row r="33" spans="1:19" ht="12.75">
      <c r="A33" t="s">
        <v>45</v>
      </c>
      <c r="B33">
        <f t="shared" si="1"/>
        <v>24</v>
      </c>
      <c r="C33" s="3" t="s">
        <v>25</v>
      </c>
      <c r="D33">
        <f t="shared" si="10"/>
        <v>1927.7108433734938</v>
      </c>
      <c r="F33">
        <f t="shared" si="2"/>
        <v>0.0019277108433734939</v>
      </c>
      <c r="G33">
        <f t="shared" si="3"/>
        <v>1951.7108433734938</v>
      </c>
      <c r="H33">
        <v>24</v>
      </c>
      <c r="I33">
        <v>1</v>
      </c>
      <c r="J33">
        <f t="shared" si="4"/>
        <v>1952</v>
      </c>
      <c r="K33">
        <v>8192</v>
      </c>
      <c r="L33">
        <f t="shared" si="5"/>
        <v>15.25</v>
      </c>
      <c r="M33">
        <v>0</v>
      </c>
      <c r="O33">
        <f t="shared" si="6"/>
        <v>0</v>
      </c>
      <c r="P33">
        <v>0</v>
      </c>
      <c r="Q33">
        <f t="shared" si="7"/>
        <v>1</v>
      </c>
      <c r="R33">
        <f t="shared" si="8"/>
        <v>0.0078125</v>
      </c>
      <c r="S33">
        <f t="shared" si="9"/>
        <v>15.2578125</v>
      </c>
    </row>
    <row r="34" spans="2:19" ht="12.75">
      <c r="B34">
        <f t="shared" si="1"/>
        <v>0</v>
      </c>
      <c r="D34">
        <f>+E$40*F34</f>
        <v>0</v>
      </c>
      <c r="F34">
        <f t="shared" si="2"/>
        <v>0</v>
      </c>
      <c r="G34">
        <f t="shared" si="3"/>
        <v>0</v>
      </c>
      <c r="J34">
        <f t="shared" si="4"/>
        <v>1</v>
      </c>
      <c r="K34">
        <v>8192</v>
      </c>
      <c r="L34">
        <f>+J34*K34/1024/1024</f>
        <v>0.0078125</v>
      </c>
      <c r="M34">
        <v>0</v>
      </c>
      <c r="O34">
        <f>+G34*N34/1024/1024</f>
        <v>0</v>
      </c>
      <c r="P34">
        <v>0</v>
      </c>
      <c r="Q34">
        <f t="shared" si="7"/>
        <v>1</v>
      </c>
      <c r="R34">
        <f>+Q34*K34/1024/1024</f>
        <v>0.0078125</v>
      </c>
      <c r="S34">
        <f>+L34+O34+R34</f>
        <v>0.015625</v>
      </c>
    </row>
    <row r="35" spans="2:19" ht="12.75">
      <c r="B35">
        <f t="shared" si="1"/>
        <v>0</v>
      </c>
      <c r="D35">
        <f>+E$40*F35</f>
        <v>0</v>
      </c>
      <c r="F35">
        <f t="shared" si="2"/>
        <v>0</v>
      </c>
      <c r="G35">
        <f t="shared" si="3"/>
        <v>0</v>
      </c>
      <c r="J35">
        <f t="shared" si="4"/>
        <v>1</v>
      </c>
      <c r="K35">
        <v>8192</v>
      </c>
      <c r="L35">
        <f>+J35*K35/1024/1024</f>
        <v>0.0078125</v>
      </c>
      <c r="M35">
        <v>0</v>
      </c>
      <c r="O35">
        <f>+G35*N35/1024/1024</f>
        <v>0</v>
      </c>
      <c r="P35">
        <v>0</v>
      </c>
      <c r="Q35">
        <f t="shared" si="7"/>
        <v>1</v>
      </c>
      <c r="R35">
        <f>+Q35*K35/1024/1024</f>
        <v>0.0078125</v>
      </c>
      <c r="S35">
        <f>+L35+O35+R35</f>
        <v>0.015625</v>
      </c>
    </row>
    <row r="36" spans="2:19" ht="12.75">
      <c r="B36">
        <f t="shared" si="1"/>
        <v>0</v>
      </c>
      <c r="D36">
        <f>+E$40*F36</f>
        <v>0</v>
      </c>
      <c r="F36">
        <f t="shared" si="2"/>
        <v>0</v>
      </c>
      <c r="G36">
        <f t="shared" si="3"/>
        <v>0</v>
      </c>
      <c r="J36">
        <f t="shared" si="4"/>
        <v>1</v>
      </c>
      <c r="K36">
        <v>8192</v>
      </c>
      <c r="L36">
        <f>+J36*K36/1024/1024</f>
        <v>0.0078125</v>
      </c>
      <c r="M36">
        <v>0</v>
      </c>
      <c r="O36">
        <f>+G36*N36/1024/1024</f>
        <v>0</v>
      </c>
      <c r="P36">
        <v>0</v>
      </c>
      <c r="Q36">
        <f t="shared" si="7"/>
        <v>1</v>
      </c>
      <c r="R36">
        <f>+Q36*K36/1024/1024</f>
        <v>0.0078125</v>
      </c>
      <c r="S36">
        <f>+L36+O36+R36</f>
        <v>0.015625</v>
      </c>
    </row>
    <row r="38" spans="1:19" ht="12.75">
      <c r="A38" t="s">
        <v>28</v>
      </c>
      <c r="B38">
        <f t="shared" si="1"/>
        <v>0</v>
      </c>
      <c r="D38">
        <f>+E$40*F38</f>
        <v>0</v>
      </c>
      <c r="E38" s="4">
        <v>1000000</v>
      </c>
      <c r="F38">
        <f t="shared" si="2"/>
        <v>0</v>
      </c>
      <c r="G38">
        <f t="shared" si="3"/>
        <v>0</v>
      </c>
      <c r="J38">
        <f t="shared" si="4"/>
        <v>1</v>
      </c>
      <c r="K38">
        <v>8192</v>
      </c>
      <c r="L38">
        <f>+J38*K38/1024/1024</f>
        <v>0.0078125</v>
      </c>
      <c r="M38">
        <v>0</v>
      </c>
      <c r="O38">
        <f>+G38*N38/1024/1024</f>
        <v>0</v>
      </c>
      <c r="P38">
        <v>0</v>
      </c>
      <c r="Q38">
        <f t="shared" si="7"/>
        <v>1</v>
      </c>
      <c r="R38">
        <f>+Q38*K38/1024/1024</f>
        <v>0.0078125</v>
      </c>
      <c r="S38">
        <f>+L38+O38+R38</f>
        <v>0.015625</v>
      </c>
    </row>
    <row r="40" spans="1:19" ht="12.75">
      <c r="A40" t="s">
        <v>20</v>
      </c>
      <c r="B40">
        <f>SUM(B2:B38)</f>
        <v>12450</v>
      </c>
      <c r="D40">
        <f>SUM(D2:D38)</f>
        <v>1000000</v>
      </c>
      <c r="E40">
        <v>1000000</v>
      </c>
      <c r="F40">
        <f>SUM(F2:F38)</f>
        <v>1.0000000000000002</v>
      </c>
      <c r="G40">
        <f>SUM(G2:G38)</f>
        <v>1012596</v>
      </c>
      <c r="H40">
        <f>SUM(H2:H38)</f>
        <v>12523</v>
      </c>
      <c r="J40">
        <f aca="true" t="shared" si="11" ref="J40:S40">SUM(J2:J38)</f>
        <v>330432</v>
      </c>
      <c r="L40">
        <f t="shared" si="11"/>
        <v>2581.5</v>
      </c>
      <c r="M40">
        <f t="shared" si="11"/>
        <v>12</v>
      </c>
      <c r="O40">
        <f t="shared" si="11"/>
        <v>12101.684547332396</v>
      </c>
      <c r="Q40">
        <f t="shared" si="11"/>
        <v>9202</v>
      </c>
      <c r="R40">
        <f t="shared" si="11"/>
        <v>71.890625</v>
      </c>
      <c r="S40">
        <f t="shared" si="11"/>
        <v>14755.075172332396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Horizons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avigneau</dc:creator>
  <cp:keywords/>
  <dc:description/>
  <cp:lastModifiedBy>avigneau</cp:lastModifiedBy>
  <dcterms:created xsi:type="dcterms:W3CDTF">2004-01-19T15:01:49Z</dcterms:created>
  <dcterms:modified xsi:type="dcterms:W3CDTF">2005-01-17T14:47:56Z</dcterms:modified>
  <cp:category/>
  <cp:version/>
  <cp:contentType/>
  <cp:contentStatus/>
</cp:coreProperties>
</file>